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oghani_r\Downloads\ماهنامه 1403\"/>
    </mc:Choice>
  </mc:AlternateContent>
  <xr:revisionPtr revIDLastSave="0" documentId="13_ncr:1_{089D42F0-AA88-4E28-9E6D-5B3F88AD08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رانزیت نفتی و غیر نفتی" sheetId="4" r:id="rId1"/>
    <sheet name="Sheet1" sheetId="3" r:id="rId2"/>
  </sheets>
  <definedNames>
    <definedName name="_xlnm.Print_Area" localSheetId="0">'ترانزیت نفتی و غیر نفتی'!$A$1:$P$34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4" l="1"/>
  <c r="H33" i="4"/>
  <c r="D33" i="4"/>
  <c r="O32" i="4"/>
  <c r="N32" i="4"/>
  <c r="N33" i="4" s="1"/>
  <c r="M32" i="4"/>
  <c r="M33" i="4" s="1"/>
  <c r="L32" i="4"/>
  <c r="K32" i="4"/>
  <c r="J32" i="4"/>
  <c r="J33" i="4" s="1"/>
  <c r="I32" i="4"/>
  <c r="I33" i="4" s="1"/>
  <c r="H32" i="4"/>
  <c r="G32" i="4"/>
  <c r="F32" i="4"/>
  <c r="F33" i="4" s="1"/>
  <c r="E32" i="4"/>
  <c r="E33" i="4" s="1"/>
  <c r="D32" i="4"/>
  <c r="P32" i="4" s="1"/>
  <c r="M31" i="4"/>
  <c r="P31" i="4" s="1"/>
  <c r="P30" i="4"/>
  <c r="O29" i="4"/>
  <c r="O33" i="4" s="1"/>
  <c r="N29" i="4"/>
  <c r="M29" i="4"/>
  <c r="L29" i="4"/>
  <c r="K29" i="4"/>
  <c r="K33" i="4" s="1"/>
  <c r="J29" i="4"/>
  <c r="I29" i="4"/>
  <c r="H29" i="4"/>
  <c r="G29" i="4"/>
  <c r="G33" i="4" s="1"/>
  <c r="F29" i="4"/>
  <c r="E29" i="4"/>
  <c r="D29" i="4"/>
  <c r="P29" i="4" s="1"/>
  <c r="P28" i="4"/>
  <c r="P27" i="4"/>
  <c r="O26" i="4"/>
  <c r="N26" i="4"/>
  <c r="M26" i="4"/>
  <c r="L26" i="4"/>
  <c r="K26" i="4"/>
  <c r="J26" i="4"/>
  <c r="I26" i="4"/>
  <c r="H26" i="4"/>
  <c r="G26" i="4"/>
  <c r="F26" i="4"/>
  <c r="E26" i="4"/>
  <c r="D26" i="4"/>
  <c r="P26" i="4" s="1"/>
  <c r="P25" i="4"/>
  <c r="P24" i="4"/>
  <c r="O22" i="4"/>
  <c r="O23" i="4" s="1"/>
  <c r="N22" i="4"/>
  <c r="L22" i="4"/>
  <c r="L23" i="4" s="1"/>
  <c r="K22" i="4"/>
  <c r="K23" i="4" s="1"/>
  <c r="J22" i="4"/>
  <c r="I22" i="4"/>
  <c r="H22" i="4"/>
  <c r="H23" i="4" s="1"/>
  <c r="G22" i="4"/>
  <c r="G23" i="4" s="1"/>
  <c r="F22" i="4"/>
  <c r="E22" i="4"/>
  <c r="D22" i="4"/>
  <c r="P22" i="4" s="1"/>
  <c r="P23" i="4" s="1"/>
  <c r="P21" i="4"/>
  <c r="O21" i="4"/>
  <c r="M21" i="4"/>
  <c r="M22" i="4" s="1"/>
  <c r="P20" i="4"/>
  <c r="O19" i="4"/>
  <c r="N19" i="4"/>
  <c r="N23" i="4" s="1"/>
  <c r="M19" i="4"/>
  <c r="L19" i="4"/>
  <c r="K19" i="4"/>
  <c r="J19" i="4"/>
  <c r="J23" i="4" s="1"/>
  <c r="I19" i="4"/>
  <c r="I23" i="4" s="1"/>
  <c r="H19" i="4"/>
  <c r="G19" i="4"/>
  <c r="F19" i="4"/>
  <c r="F23" i="4" s="1"/>
  <c r="E19" i="4"/>
  <c r="E23" i="4" s="1"/>
  <c r="D19" i="4"/>
  <c r="P19" i="4" s="1"/>
  <c r="P18" i="4"/>
  <c r="P17" i="4"/>
  <c r="O16" i="4"/>
  <c r="N16" i="4"/>
  <c r="M16" i="4"/>
  <c r="L16" i="4"/>
  <c r="K16" i="4"/>
  <c r="J16" i="4"/>
  <c r="I16" i="4"/>
  <c r="H16" i="4"/>
  <c r="G16" i="4"/>
  <c r="F16" i="4"/>
  <c r="E16" i="4"/>
  <c r="D16" i="4"/>
  <c r="P16" i="4" s="1"/>
  <c r="P15" i="4"/>
  <c r="P14" i="4"/>
  <c r="M13" i="4"/>
  <c r="L13" i="4"/>
  <c r="I13" i="4"/>
  <c r="H13" i="4"/>
  <c r="E13" i="4"/>
  <c r="D13" i="4"/>
  <c r="O12" i="4"/>
  <c r="O13" i="4" s="1"/>
  <c r="N12" i="4"/>
  <c r="N13" i="4" s="1"/>
  <c r="M12" i="4"/>
  <c r="L12" i="4"/>
  <c r="K12" i="4"/>
  <c r="K13" i="4" s="1"/>
  <c r="J12" i="4"/>
  <c r="J13" i="4" s="1"/>
  <c r="I12" i="4"/>
  <c r="H12" i="4"/>
  <c r="G12" i="4"/>
  <c r="G13" i="4" s="1"/>
  <c r="F12" i="4"/>
  <c r="F13" i="4" s="1"/>
  <c r="E12" i="4"/>
  <c r="D12" i="4"/>
  <c r="P12" i="4" s="1"/>
  <c r="P13" i="4" s="1"/>
  <c r="P11" i="4"/>
  <c r="P10" i="4"/>
  <c r="O9" i="4"/>
  <c r="N9" i="4"/>
  <c r="M9" i="4"/>
  <c r="L9" i="4"/>
  <c r="K9" i="4"/>
  <c r="J9" i="4"/>
  <c r="I9" i="4"/>
  <c r="H9" i="4"/>
  <c r="G9" i="4"/>
  <c r="F9" i="4"/>
  <c r="E9" i="4"/>
  <c r="D9" i="4"/>
  <c r="P9" i="4" s="1"/>
  <c r="P8" i="4"/>
  <c r="P7" i="4"/>
  <c r="O6" i="4"/>
  <c r="N6" i="4"/>
  <c r="M6" i="4"/>
  <c r="L6" i="4"/>
  <c r="K6" i="4"/>
  <c r="J6" i="4"/>
  <c r="I6" i="4"/>
  <c r="H6" i="4"/>
  <c r="G6" i="4"/>
  <c r="F6" i="4"/>
  <c r="E6" i="4"/>
  <c r="D6" i="4"/>
  <c r="P6" i="4" s="1"/>
  <c r="P5" i="4"/>
  <c r="P4" i="4"/>
  <c r="M23" i="4" l="1"/>
  <c r="P33" i="4"/>
  <c r="D23" i="4"/>
</calcChain>
</file>

<file path=xl/sharedStrings.xml><?xml version="1.0" encoding="utf-8"?>
<sst xmlns="http://schemas.openxmlformats.org/spreadsheetml/2006/main" count="59" uniqueCount="30">
  <si>
    <t>فعاليت ترانزيت، صادره و وارده به تفكيك نفتي وغيرنفتي درسال 1403</t>
  </si>
  <si>
    <t>شرح</t>
  </si>
  <si>
    <t>ماه</t>
  </si>
  <si>
    <t>جمع</t>
  </si>
  <si>
    <t xml:space="preserve">فروردین </t>
  </si>
  <si>
    <t xml:space="preserve">اردیبهشت 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</si>
  <si>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</si>
  <si>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</si>
  <si>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</si>
  <si>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</si>
  <si>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</si>
  <si>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</si>
  <si>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</si>
  <si>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</si>
  <si>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</si>
  <si>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</si>
  <si>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ترانزيت</t>
  </si>
  <si>
    <t>تعدادواگن</t>
  </si>
  <si>
    <t>نفتي</t>
  </si>
  <si>
    <t>غيرنفتي</t>
  </si>
  <si>
    <t>كل</t>
  </si>
  <si>
    <t>تناژ بار</t>
  </si>
  <si>
    <t>تن كيلومتر</t>
  </si>
  <si>
    <t>متوسط سيربارترانزيت</t>
  </si>
  <si>
    <t>صادره</t>
  </si>
  <si>
    <t>متوسط سيربارصادره</t>
  </si>
  <si>
    <t>وارده</t>
  </si>
  <si>
    <t>تناژبار</t>
  </si>
  <si>
    <t>متوسط سيرباروارده</t>
  </si>
  <si>
    <t>ماخذ : اداره كل سير و حركت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</si>
</sst>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1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6"/>
      <name val="B Jalal"/>
      <charset val="178"/>
    </font>
    <font>
      <sz val="11"/>
      <color theme="1"/>
      <name val="Arial"/>
      <family val="2"/>
    </font>
    <font>
      <b/>
      <sz val="11"/>
      <name val="B Jalal"/>
      <charset val="178"/>
    </font>
    <font>
      <sz val="11"/>
      <color theme="1"/>
      <name val="B Jalal"/>
      <charset val="178"/>
    </font>
    <font>
      <b/>
      <sz val="11"/>
      <color theme="1"/>
      <name val="B Jalal"/>
      <charset val="178"/>
    </font>
    <font>
      <b/>
      <sz val="10"/>
      <name val="B Jalal"/>
      <charset val="178"/>
    </font>
    <font>
      <sz val="20"/>
      <color theme="1"/>
      <name val="Arial"/>
      <family val="2"/>
    </font>
    <font>
      <sz val="10"/>
      <name val="B Jalal"/>
      <charset val="178"/>
    </font>
    <font>
      <b/>
      <sz val="1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3" fontId="3" fillId="0" borderId="0" xfId="3" applyNumberFormat="1" applyFont="1" applyAlignment="1">
      <alignment horizontal="center" vertical="center"/>
    </xf>
    <xf numFmtId="3" fontId="4" fillId="0" borderId="0" xfId="3" applyNumberFormat="1" applyFont="1" applyAlignment="1">
      <alignment horizontal="center" vertical="center"/>
    </xf>
    <xf numFmtId="3" fontId="4" fillId="0" borderId="0" xfId="3" applyNumberFormat="1" applyFont="1" applyAlignment="1">
      <alignment vertical="center"/>
    </xf>
    <xf numFmtId="3" fontId="5" fillId="0" borderId="1" xfId="3" applyNumberFormat="1" applyFont="1" applyBorder="1" applyAlignment="1">
      <alignment horizontal="center" vertical="center"/>
    </xf>
    <xf numFmtId="3" fontId="6" fillId="0" borderId="2" xfId="3" applyNumberFormat="1" applyFont="1" applyBorder="1" applyAlignment="1">
      <alignment horizontal="center" vertical="center"/>
    </xf>
    <xf numFmtId="3" fontId="6" fillId="0" borderId="3" xfId="3" applyNumberFormat="1" applyFont="1" applyBorder="1" applyAlignment="1">
      <alignment horizontal="center" vertical="center"/>
    </xf>
    <xf numFmtId="3" fontId="5" fillId="0" borderId="4" xfId="3" applyNumberFormat="1" applyFont="1" applyBorder="1" applyAlignment="1">
      <alignment horizontal="center" vertical="center"/>
    </xf>
    <xf numFmtId="3" fontId="5" fillId="0" borderId="5" xfId="3" applyNumberFormat="1" applyFont="1" applyBorder="1" applyAlignment="1">
      <alignment horizontal="center" vertical="center"/>
    </xf>
    <xf numFmtId="3" fontId="5" fillId="0" borderId="6" xfId="3" applyNumberFormat="1" applyFont="1" applyBorder="1" applyAlignment="1">
      <alignment horizontal="center" vertical="center"/>
    </xf>
    <xf numFmtId="3" fontId="7" fillId="2" borderId="7" xfId="3" applyNumberFormat="1" applyFont="1" applyFill="1" applyBorder="1" applyAlignment="1">
      <alignment horizontal="center" vertical="center"/>
    </xf>
    <xf numFmtId="3" fontId="6" fillId="0" borderId="8" xfId="3" applyNumberFormat="1" applyFont="1" applyBorder="1" applyAlignment="1">
      <alignment horizontal="center" vertical="center"/>
    </xf>
    <xf numFmtId="3" fontId="6" fillId="0" borderId="9" xfId="3" applyNumberFormat="1" applyFont="1" applyBorder="1" applyAlignment="1">
      <alignment horizontal="center" vertical="center"/>
    </xf>
    <xf numFmtId="3" fontId="6" fillId="0" borderId="10" xfId="3" applyNumberFormat="1" applyFont="1" applyBorder="1" applyAlignment="1">
      <alignment horizontal="center" vertical="center"/>
    </xf>
    <xf numFmtId="3" fontId="5" fillId="0" borderId="11" xfId="3" applyNumberFormat="1" applyFont="1" applyBorder="1" applyAlignment="1">
      <alignment horizontal="center" vertical="center"/>
    </xf>
    <xf numFmtId="3" fontId="5" fillId="0" borderId="12" xfId="3" applyNumberFormat="1" applyFont="1" applyBorder="1" applyAlignment="1">
      <alignment horizontal="center" vertical="center"/>
    </xf>
    <xf numFmtId="3" fontId="7" fillId="0" borderId="13" xfId="3" applyNumberFormat="1" applyFont="1" applyBorder="1" applyAlignment="1">
      <alignment horizontal="center" vertical="center"/>
    </xf>
    <xf numFmtId="3" fontId="7" fillId="0" borderId="14" xfId="3" applyNumberFormat="1" applyFont="1" applyBorder="1" applyAlignment="1">
      <alignment horizontal="center" vertical="center"/>
    </xf>
    <xf numFmtId="3" fontId="7" fillId="2" borderId="15" xfId="3" applyNumberFormat="1" applyFont="1" applyFill="1" applyBorder="1" applyAlignment="1">
      <alignment horizontal="center" vertical="center"/>
    </xf>
    <xf numFmtId="3" fontId="4" fillId="3" borderId="0" xfId="3" applyNumberFormat="1" applyFont="1" applyFill="1" applyAlignment="1">
      <alignment vertical="center"/>
    </xf>
    <xf numFmtId="3" fontId="8" fillId="0" borderId="16" xfId="3" applyNumberFormat="1" applyFont="1" applyBorder="1" applyAlignment="1">
      <alignment horizontal="center" vertical="center" textRotation="90"/>
    </xf>
    <xf numFmtId="3" fontId="5" fillId="0" borderId="2" xfId="3" applyNumberFormat="1" applyFont="1" applyBorder="1" applyAlignment="1">
      <alignment horizontal="center" vertical="center"/>
    </xf>
    <xf numFmtId="3" fontId="5" fillId="0" borderId="3" xfId="3" applyNumberFormat="1" applyFont="1" applyBorder="1" applyAlignment="1">
      <alignment horizontal="center" vertical="center"/>
    </xf>
    <xf numFmtId="3" fontId="5" fillId="0" borderId="17" xfId="3" applyNumberFormat="1" applyFont="1" applyBorder="1" applyAlignment="1">
      <alignment horizontal="center" vertical="center"/>
    </xf>
    <xf numFmtId="3" fontId="7" fillId="0" borderId="2" xfId="3" applyNumberFormat="1" applyFont="1" applyBorder="1" applyAlignment="1">
      <alignment horizontal="center" vertical="center"/>
    </xf>
    <xf numFmtId="3" fontId="7" fillId="0" borderId="18" xfId="3" applyNumberFormat="1" applyFont="1" applyBorder="1" applyAlignment="1">
      <alignment horizontal="center" vertical="center"/>
    </xf>
    <xf numFmtId="3" fontId="7" fillId="4" borderId="19" xfId="3" applyNumberFormat="1" applyFont="1" applyFill="1" applyBorder="1" applyAlignment="1">
      <alignment horizontal="center" vertical="center"/>
    </xf>
    <xf numFmtId="0" fontId="1" fillId="0" borderId="0" xfId="3"/>
    <xf numFmtId="0" fontId="1" fillId="0" borderId="0" xfId="3" applyAlignment="1">
      <alignment vertical="center"/>
    </xf>
    <xf numFmtId="3" fontId="8" fillId="0" borderId="20" xfId="3" applyNumberFormat="1" applyFont="1" applyBorder="1" applyAlignment="1">
      <alignment horizontal="center" vertical="center" textRotation="90"/>
    </xf>
    <xf numFmtId="3" fontId="5" fillId="0" borderId="21" xfId="3" applyNumberFormat="1" applyFont="1" applyBorder="1" applyAlignment="1">
      <alignment horizontal="center" vertical="center"/>
    </xf>
    <xf numFmtId="3" fontId="5" fillId="0" borderId="22" xfId="3" applyNumberFormat="1" applyFont="1" applyBorder="1" applyAlignment="1">
      <alignment horizontal="center" vertical="center"/>
    </xf>
    <xf numFmtId="3" fontId="5" fillId="0" borderId="23" xfId="3" applyNumberFormat="1" applyFont="1" applyBorder="1" applyAlignment="1">
      <alignment horizontal="center" vertical="center"/>
    </xf>
    <xf numFmtId="3" fontId="7" fillId="0" borderId="21" xfId="3" applyNumberFormat="1" applyFont="1" applyBorder="1" applyAlignment="1">
      <alignment horizontal="center" vertical="center"/>
    </xf>
    <xf numFmtId="3" fontId="7" fillId="4" borderId="21" xfId="3" applyNumberFormat="1" applyFont="1" applyFill="1" applyBorder="1" applyAlignment="1">
      <alignment horizontal="center" vertical="center"/>
    </xf>
    <xf numFmtId="3" fontId="5" fillId="5" borderId="22" xfId="3" applyNumberFormat="1" applyFont="1" applyFill="1" applyBorder="1" applyAlignment="1">
      <alignment horizontal="center" vertical="center"/>
    </xf>
    <xf numFmtId="3" fontId="5" fillId="5" borderId="21" xfId="3" applyNumberFormat="1" applyFont="1" applyFill="1" applyBorder="1" applyAlignment="1">
      <alignment horizontal="center" vertical="center"/>
    </xf>
    <xf numFmtId="3" fontId="7" fillId="5" borderId="19" xfId="3" applyNumberFormat="1" applyFont="1" applyFill="1" applyBorder="1" applyAlignment="1">
      <alignment horizontal="center" vertical="center"/>
    </xf>
    <xf numFmtId="3" fontId="1" fillId="0" borderId="0" xfId="3" applyNumberFormat="1" applyAlignment="1">
      <alignment vertical="center"/>
    </xf>
    <xf numFmtId="3" fontId="4" fillId="6" borderId="0" xfId="3" applyNumberFormat="1" applyFont="1" applyFill="1" applyAlignment="1">
      <alignment vertical="center"/>
    </xf>
    <xf numFmtId="3" fontId="5" fillId="0" borderId="21" xfId="3" applyNumberFormat="1" applyFont="1" applyBorder="1" applyAlignment="1">
      <alignment horizontal="center" vertical="center"/>
    </xf>
    <xf numFmtId="3" fontId="4" fillId="7" borderId="0" xfId="3" applyNumberFormat="1" applyFont="1" applyFill="1" applyAlignment="1">
      <alignment vertical="center"/>
    </xf>
    <xf numFmtId="3" fontId="7" fillId="0" borderId="21" xfId="4" applyNumberFormat="1" applyFont="1" applyBorder="1" applyAlignment="1">
      <alignment horizontal="center" vertical="center"/>
    </xf>
    <xf numFmtId="3" fontId="7" fillId="0" borderId="21" xfId="4" applyNumberFormat="1" applyFont="1" applyFill="1" applyBorder="1" applyAlignment="1">
      <alignment horizontal="center" vertical="center"/>
    </xf>
    <xf numFmtId="3" fontId="7" fillId="0" borderId="19" xfId="3" applyNumberFormat="1" applyFont="1" applyBorder="1" applyAlignment="1">
      <alignment horizontal="center" vertical="center"/>
    </xf>
    <xf numFmtId="3" fontId="5" fillId="0" borderId="24" xfId="3" applyNumberFormat="1" applyFont="1" applyBorder="1" applyAlignment="1">
      <alignment horizontal="center" vertical="center"/>
    </xf>
    <xf numFmtId="3" fontId="5" fillId="5" borderId="25" xfId="3" applyNumberFormat="1" applyFont="1" applyFill="1" applyBorder="1" applyAlignment="1">
      <alignment horizontal="center" vertical="center"/>
    </xf>
    <xf numFmtId="3" fontId="5" fillId="5" borderId="24" xfId="3" applyNumberFormat="1" applyFont="1" applyFill="1" applyBorder="1" applyAlignment="1">
      <alignment horizontal="center" vertical="center"/>
    </xf>
    <xf numFmtId="3" fontId="4" fillId="8" borderId="0" xfId="3" applyNumberFormat="1" applyFont="1" applyFill="1" applyAlignment="1">
      <alignment vertical="center"/>
    </xf>
    <xf numFmtId="3" fontId="8" fillId="0" borderId="26" xfId="3" applyNumberFormat="1" applyFont="1" applyBorder="1" applyAlignment="1">
      <alignment horizontal="center" vertical="center" textRotation="90"/>
    </xf>
    <xf numFmtId="3" fontId="5" fillId="2" borderId="14" xfId="3" applyNumberFormat="1" applyFont="1" applyFill="1" applyBorder="1" applyAlignment="1">
      <alignment horizontal="center" vertical="center"/>
    </xf>
    <xf numFmtId="3" fontId="6" fillId="2" borderId="6" xfId="3" applyNumberFormat="1" applyFont="1" applyFill="1" applyBorder="1" applyAlignment="1">
      <alignment horizontal="center" vertical="center"/>
    </xf>
    <xf numFmtId="3" fontId="5" fillId="2" borderId="27" xfId="3" applyNumberFormat="1" applyFont="1" applyFill="1" applyBorder="1" applyAlignment="1">
      <alignment horizontal="center" vertical="center"/>
    </xf>
    <xf numFmtId="3" fontId="7" fillId="2" borderId="28" xfId="3" applyNumberFormat="1" applyFont="1" applyFill="1" applyBorder="1" applyAlignment="1">
      <alignment horizontal="center" vertical="center"/>
    </xf>
    <xf numFmtId="3" fontId="8" fillId="0" borderId="29" xfId="3" applyNumberFormat="1" applyFont="1" applyBorder="1" applyAlignment="1">
      <alignment horizontal="center" vertical="center" textRotation="90"/>
    </xf>
    <xf numFmtId="3" fontId="5" fillId="0" borderId="18" xfId="3" applyNumberFormat="1" applyFont="1" applyBorder="1" applyAlignment="1">
      <alignment horizontal="center" vertical="center"/>
    </xf>
    <xf numFmtId="3" fontId="5" fillId="0" borderId="30" xfId="3" applyNumberFormat="1" applyFont="1" applyBorder="1" applyAlignment="1">
      <alignment horizontal="center" vertical="center"/>
    </xf>
    <xf numFmtId="3" fontId="5" fillId="4" borderId="17" xfId="3" applyNumberFormat="1" applyFont="1" applyFill="1" applyBorder="1" applyAlignment="1">
      <alignment horizontal="center" vertical="center"/>
    </xf>
    <xf numFmtId="3" fontId="7" fillId="4" borderId="31" xfId="3" applyNumberFormat="1" applyFont="1" applyFill="1" applyBorder="1" applyAlignment="1">
      <alignment horizontal="center" vertical="center"/>
    </xf>
    <xf numFmtId="3" fontId="5" fillId="5" borderId="23" xfId="3" applyNumberFormat="1" applyFont="1" applyFill="1" applyBorder="1" applyAlignment="1">
      <alignment horizontal="center" vertical="center"/>
    </xf>
    <xf numFmtId="3" fontId="7" fillId="5" borderId="31" xfId="3" applyNumberFormat="1" applyFont="1" applyFill="1" applyBorder="1" applyAlignment="1">
      <alignment horizontal="center" vertical="center"/>
    </xf>
    <xf numFmtId="3" fontId="9" fillId="0" borderId="32" xfId="3" applyNumberFormat="1" applyFont="1" applyBorder="1" applyAlignment="1">
      <alignment horizontal="center" vertical="center" wrapText="1"/>
    </xf>
    <xf numFmtId="3" fontId="7" fillId="0" borderId="24" xfId="3" applyNumberFormat="1" applyFont="1" applyBorder="1" applyAlignment="1">
      <alignment horizontal="center" vertical="center"/>
    </xf>
    <xf numFmtId="3" fontId="5" fillId="5" borderId="33" xfId="3" applyNumberFormat="1" applyFont="1" applyFill="1" applyBorder="1" applyAlignment="1">
      <alignment horizontal="center" vertical="center"/>
    </xf>
    <xf numFmtId="3" fontId="5" fillId="0" borderId="1" xfId="3" applyNumberFormat="1" applyFont="1" applyBorder="1" applyAlignment="1">
      <alignment horizontal="center" vertical="center"/>
    </xf>
    <xf numFmtId="3" fontId="5" fillId="0" borderId="34" xfId="3" applyNumberFormat="1" applyFont="1" applyBorder="1" applyAlignment="1">
      <alignment horizontal="center" vertical="center"/>
    </xf>
    <xf numFmtId="3" fontId="5" fillId="0" borderId="35" xfId="3" applyNumberFormat="1" applyFont="1" applyBorder="1" applyAlignment="1">
      <alignment horizontal="center" vertical="center"/>
    </xf>
    <xf numFmtId="3" fontId="5" fillId="0" borderId="36" xfId="3" applyNumberFormat="1" applyFont="1" applyBorder="1" applyAlignment="1">
      <alignment horizontal="center" vertical="center"/>
    </xf>
    <xf numFmtId="3" fontId="5" fillId="4" borderId="23" xfId="3" applyNumberFormat="1" applyFont="1" applyFill="1" applyBorder="1" applyAlignment="1">
      <alignment horizontal="center" vertical="center"/>
    </xf>
    <xf numFmtId="3" fontId="4" fillId="0" borderId="32" xfId="3" applyNumberFormat="1" applyFont="1" applyBorder="1" applyAlignment="1">
      <alignment horizontal="center" vertical="center" wrapText="1"/>
    </xf>
    <xf numFmtId="3" fontId="5" fillId="2" borderId="28" xfId="3" applyNumberFormat="1" applyFont="1" applyFill="1" applyBorder="1" applyAlignment="1">
      <alignment horizontal="center" vertical="center"/>
    </xf>
    <xf numFmtId="3" fontId="10" fillId="0" borderId="37" xfId="3" applyNumberFormat="1" applyFont="1" applyBorder="1" applyAlignment="1">
      <alignment horizontal="center" vertical="center"/>
    </xf>
    <xf numFmtId="3" fontId="6" fillId="0" borderId="0" xfId="3" applyNumberFormat="1" applyFont="1" applyAlignment="1">
      <alignment horizontal="center" vertical="center"/>
    </xf>
    <xf numFmtId="3" fontId="11" fillId="0" borderId="0" xfId="3" applyNumberFormat="1" applyFont="1" applyAlignment="1">
      <alignment horizontal="center" vertical="center" textRotation="90"/>
    </xf>
    <xf numFmtId="3" fontId="11" fillId="0" borderId="0" xfId="3" applyNumberFormat="1" applyFont="1" applyAlignment="1">
      <alignment horizontal="center" vertical="center"/>
    </xf>
    <xf numFmtId="3" fontId="12" fillId="0" borderId="0" xfId="3" applyNumberFormat="1" applyFont="1" applyAlignment="1">
      <alignment horizontal="center" vertical="center"/>
    </xf>
    <xf numFmtId="3" fontId="11" fillId="0" borderId="0" xfId="3" applyNumberFormat="1" applyFont="1" applyAlignment="1">
      <alignment horizontal="center" vertical="center"/>
    </xf>
    <xf numFmtId="3" fontId="4" fillId="0" borderId="0" xfId="3" applyNumberFormat="1" applyFont="1" applyAlignment="1">
      <alignment horizontal="center" vertical="center"/>
    </xf>
    <xf numFmtId="3" fontId="13" fillId="0" borderId="0" xfId="3" applyNumberFormat="1" applyFont="1" applyAlignment="1">
      <alignment horizontal="center" vertical="center"/>
    </xf>
  </cellXfs>
  <cellStyles count="5">
    <cellStyle name="Comma 2" xfId="2" xr:uid="{34AF965B-E8D2-4D76-94D1-17FB79970D42}"/>
    <cellStyle name="Comma 3" xfId="4" xr:uid="{30A5B221-5E6C-431D-9D8B-5B85F38C3F8A}"/>
    <cellStyle name="Normal" xfId="0" builtinId="0"/>
    <cellStyle name="Normal 2" xfId="1" xr:uid="{4F565AEC-EF4D-4DD0-80AD-CB1D45A2CF79}"/>
    <cellStyle name="Normal 3" xfId="3" xr:uid="{A2DAAA3D-E8F1-4D07-9FBD-21B3CCC6BD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67262-1200-4D14-AE1F-DB0356553C44}">
  <sheetPr>
    <tabColor rgb="FF00B050"/>
  </sheetPr>
  <dimension ref="A1:W63"/>
  <sheetViews>
    <sheetView rightToLeft="1" tabSelected="1" view="pageBreakPreview" zoomScale="90" zoomScaleNormal="85" zoomScaleSheetLayoutView="90" workbookViewId="0">
      <pane xSplit="2" ySplit="3" topLeftCell="H16" activePane="bottomRight" state="frozen"/>
      <selection activeCell="M37" sqref="M37:N37"/>
      <selection pane="topRight" activeCell="M37" sqref="M37:N37"/>
      <selection pane="bottomLeft" activeCell="M37" sqref="M37:N37"/>
      <selection pane="bottomRight" activeCell="Q1" sqref="Q1:V33"/>
    </sheetView>
  </sheetViews>
  <sheetFormatPr defaultColWidth="9" defaultRowHeight="14.25" x14ac:dyDescent="0.2"/>
  <cols>
    <col min="1" max="1" width="7.125" style="2" customWidth="1"/>
    <col min="2" max="2" width="8.625" style="2" customWidth="1"/>
    <col min="3" max="3" width="7.75" style="2" bestFit="1" customWidth="1"/>
    <col min="4" max="14" width="13.75" style="2" customWidth="1"/>
    <col min="15" max="15" width="15" style="2" customWidth="1"/>
    <col min="16" max="16" width="16.875" style="2" customWidth="1"/>
    <col min="17" max="17" width="23.25" style="2" customWidth="1"/>
    <col min="18" max="19" width="12.25" style="3" customWidth="1"/>
    <col min="20" max="20" width="15.625" style="3" bestFit="1" customWidth="1"/>
    <col min="21" max="21" width="11" style="3" bestFit="1" customWidth="1"/>
    <col min="22" max="22" width="24" style="3" bestFit="1" customWidth="1"/>
    <col min="23" max="23" width="9" style="3"/>
    <col min="24" max="16384" width="9" style="2"/>
  </cols>
  <sheetData>
    <row r="1" spans="1:22" ht="30" customHeight="1" thickBo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2" ht="21.75" thickBot="1" x14ac:dyDescent="0.25">
      <c r="A2" s="4" t="s">
        <v>1</v>
      </c>
      <c r="B2" s="5"/>
      <c r="C2" s="6"/>
      <c r="D2" s="7" t="s">
        <v>2</v>
      </c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10" t="s">
        <v>3</v>
      </c>
    </row>
    <row r="3" spans="1:22" ht="21.75" thickBot="1" x14ac:dyDescent="0.25">
      <c r="A3" s="11"/>
      <c r="B3" s="12"/>
      <c r="C3" s="13"/>
      <c r="D3" s="14" t="s">
        <v>4</v>
      </c>
      <c r="E3" s="15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16" t="s">
        <v>11</v>
      </c>
      <c r="L3" s="16" t="s">
        <v>12</v>
      </c>
      <c r="M3" s="16" t="s">
        <v>13</v>
      </c>
      <c r="N3" s="16" t="s">
        <v>14</v>
      </c>
      <c r="O3" s="17" t="s">
        <v>15</v>
      </c>
      <c r="P3" s="18"/>
      <c r="T3" s="19"/>
      <c r="U3" s="19"/>
    </row>
    <row r="4" spans="1:22" ht="21" customHeight="1" x14ac:dyDescent="0.2">
      <c r="A4" s="20" t="s">
        <v>16</v>
      </c>
      <c r="B4" s="21" t="s">
        <v>17</v>
      </c>
      <c r="C4" s="22" t="s">
        <v>18</v>
      </c>
      <c r="D4" s="23">
        <v>237</v>
      </c>
      <c r="E4" s="23">
        <v>764</v>
      </c>
      <c r="F4" s="24">
        <v>598</v>
      </c>
      <c r="G4" s="25">
        <v>365</v>
      </c>
      <c r="H4" s="25">
        <v>334</v>
      </c>
      <c r="I4" s="25">
        <v>179</v>
      </c>
      <c r="J4" s="25">
        <v>204</v>
      </c>
      <c r="K4" s="25">
        <v>136</v>
      </c>
      <c r="L4" s="25">
        <v>400</v>
      </c>
      <c r="M4" s="25">
        <v>102</v>
      </c>
      <c r="N4" s="25">
        <v>27</v>
      </c>
      <c r="O4" s="25">
        <v>50</v>
      </c>
      <c r="P4" s="26">
        <f t="shared" ref="P4:P11" si="0">SUM(D4:O4)</f>
        <v>3396</v>
      </c>
      <c r="Q4" s="27"/>
      <c r="R4" s="28"/>
      <c r="S4" s="28"/>
      <c r="T4" s="19"/>
      <c r="U4" s="19"/>
    </row>
    <row r="5" spans="1:22" ht="21" customHeight="1" x14ac:dyDescent="0.2">
      <c r="A5" s="29"/>
      <c r="B5" s="30"/>
      <c r="C5" s="31" t="s">
        <v>19</v>
      </c>
      <c r="D5" s="32">
        <v>2357</v>
      </c>
      <c r="E5" s="32">
        <v>1985</v>
      </c>
      <c r="F5" s="33">
        <v>2364</v>
      </c>
      <c r="G5" s="34">
        <v>2260</v>
      </c>
      <c r="H5" s="33">
        <v>2428</v>
      </c>
      <c r="I5" s="33">
        <v>2606</v>
      </c>
      <c r="J5" s="33">
        <v>3972</v>
      </c>
      <c r="K5" s="33">
        <v>3416</v>
      </c>
      <c r="L5" s="33">
        <v>3400</v>
      </c>
      <c r="M5" s="33">
        <v>4570</v>
      </c>
      <c r="N5" s="33">
        <v>4247</v>
      </c>
      <c r="O5" s="33">
        <v>3699</v>
      </c>
      <c r="P5" s="26">
        <f t="shared" si="0"/>
        <v>37304</v>
      </c>
      <c r="Q5" s="27"/>
      <c r="R5" s="28"/>
      <c r="S5" s="28"/>
      <c r="T5" s="19"/>
      <c r="U5" s="19"/>
    </row>
    <row r="6" spans="1:22" ht="21" customHeight="1" x14ac:dyDescent="0.2">
      <c r="A6" s="29"/>
      <c r="B6" s="30"/>
      <c r="C6" s="35" t="s">
        <v>20</v>
      </c>
      <c r="D6" s="36">
        <f t="shared" ref="D6:O6" si="1">SUM(D4:D5)</f>
        <v>2594</v>
      </c>
      <c r="E6" s="36">
        <f t="shared" si="1"/>
        <v>2749</v>
      </c>
      <c r="F6" s="36">
        <f t="shared" si="1"/>
        <v>2962</v>
      </c>
      <c r="G6" s="36">
        <f t="shared" si="1"/>
        <v>2625</v>
      </c>
      <c r="H6" s="36">
        <f t="shared" si="1"/>
        <v>2762</v>
      </c>
      <c r="I6" s="36">
        <f t="shared" si="1"/>
        <v>2785</v>
      </c>
      <c r="J6" s="36">
        <f t="shared" si="1"/>
        <v>4176</v>
      </c>
      <c r="K6" s="36">
        <f t="shared" si="1"/>
        <v>3552</v>
      </c>
      <c r="L6" s="36">
        <f t="shared" si="1"/>
        <v>3800</v>
      </c>
      <c r="M6" s="36">
        <f t="shared" si="1"/>
        <v>4672</v>
      </c>
      <c r="N6" s="36">
        <f t="shared" si="1"/>
        <v>4274</v>
      </c>
      <c r="O6" s="36">
        <f t="shared" si="1"/>
        <v>3749</v>
      </c>
      <c r="P6" s="37">
        <f>SUM(D6:O6)</f>
        <v>40700</v>
      </c>
      <c r="Q6" s="27"/>
      <c r="R6" s="28"/>
      <c r="S6" s="28"/>
      <c r="T6" s="38"/>
      <c r="U6" s="39"/>
    </row>
    <row r="7" spans="1:22" ht="21" customHeight="1" x14ac:dyDescent="0.2">
      <c r="A7" s="29"/>
      <c r="B7" s="30" t="s">
        <v>21</v>
      </c>
      <c r="C7" s="31" t="s">
        <v>18</v>
      </c>
      <c r="D7" s="40">
        <v>14432</v>
      </c>
      <c r="E7" s="32">
        <v>45779</v>
      </c>
      <c r="F7" s="33">
        <v>34876</v>
      </c>
      <c r="G7" s="33">
        <v>21743</v>
      </c>
      <c r="H7" s="33">
        <v>19490</v>
      </c>
      <c r="I7" s="33">
        <v>10905</v>
      </c>
      <c r="J7" s="33">
        <v>11835</v>
      </c>
      <c r="K7" s="33">
        <v>8094</v>
      </c>
      <c r="L7" s="33">
        <v>23660</v>
      </c>
      <c r="M7" s="33">
        <v>6111</v>
      </c>
      <c r="N7" s="33">
        <v>1693</v>
      </c>
      <c r="O7" s="33">
        <v>2979</v>
      </c>
      <c r="P7" s="26">
        <f t="shared" si="0"/>
        <v>201597</v>
      </c>
      <c r="Q7" s="27"/>
      <c r="R7" s="28"/>
      <c r="S7" s="28"/>
      <c r="U7" s="39"/>
    </row>
    <row r="8" spans="1:22" ht="21" customHeight="1" x14ac:dyDescent="0.2">
      <c r="A8" s="29"/>
      <c r="B8" s="30"/>
      <c r="C8" s="31" t="s">
        <v>19</v>
      </c>
      <c r="D8" s="40">
        <v>134553</v>
      </c>
      <c r="E8" s="32">
        <v>112311</v>
      </c>
      <c r="F8" s="33">
        <v>125686</v>
      </c>
      <c r="G8" s="33">
        <v>121481</v>
      </c>
      <c r="H8" s="33">
        <v>142253</v>
      </c>
      <c r="I8" s="33">
        <v>155547</v>
      </c>
      <c r="J8" s="33">
        <v>230816</v>
      </c>
      <c r="K8" s="33">
        <v>197829</v>
      </c>
      <c r="L8" s="33">
        <v>195950</v>
      </c>
      <c r="M8" s="33">
        <v>269309</v>
      </c>
      <c r="N8" s="33">
        <v>258797</v>
      </c>
      <c r="O8" s="33">
        <v>227654</v>
      </c>
      <c r="P8" s="26">
        <f t="shared" si="0"/>
        <v>2172186</v>
      </c>
      <c r="U8" s="39"/>
    </row>
    <row r="9" spans="1:22" ht="21" customHeight="1" x14ac:dyDescent="0.2">
      <c r="A9" s="29"/>
      <c r="B9" s="30"/>
      <c r="C9" s="35" t="s">
        <v>20</v>
      </c>
      <c r="D9" s="36">
        <f t="shared" ref="D9:O9" si="2">SUM(D7:D8)</f>
        <v>148985</v>
      </c>
      <c r="E9" s="36">
        <f t="shared" si="2"/>
        <v>158090</v>
      </c>
      <c r="F9" s="36">
        <f t="shared" si="2"/>
        <v>160562</v>
      </c>
      <c r="G9" s="36">
        <f t="shared" si="2"/>
        <v>143224</v>
      </c>
      <c r="H9" s="36">
        <f t="shared" si="2"/>
        <v>161743</v>
      </c>
      <c r="I9" s="36">
        <f t="shared" si="2"/>
        <v>166452</v>
      </c>
      <c r="J9" s="36">
        <f t="shared" si="2"/>
        <v>242651</v>
      </c>
      <c r="K9" s="36">
        <f t="shared" si="2"/>
        <v>205923</v>
      </c>
      <c r="L9" s="36">
        <f t="shared" si="2"/>
        <v>219610</v>
      </c>
      <c r="M9" s="36">
        <f t="shared" si="2"/>
        <v>275420</v>
      </c>
      <c r="N9" s="36">
        <f t="shared" si="2"/>
        <v>260490</v>
      </c>
      <c r="O9" s="36">
        <f t="shared" si="2"/>
        <v>230633</v>
      </c>
      <c r="P9" s="37">
        <f>SUM(D9:O9)</f>
        <v>2373783</v>
      </c>
      <c r="R9" s="28"/>
      <c r="S9" s="28"/>
      <c r="U9" s="41"/>
    </row>
    <row r="10" spans="1:22" ht="21" customHeight="1" x14ac:dyDescent="0.2">
      <c r="A10" s="29"/>
      <c r="B10" s="30" t="s">
        <v>22</v>
      </c>
      <c r="C10" s="31" t="s">
        <v>18</v>
      </c>
      <c r="D10" s="32">
        <v>7691139</v>
      </c>
      <c r="E10" s="32">
        <v>20154616</v>
      </c>
      <c r="F10" s="33">
        <v>15111789</v>
      </c>
      <c r="G10" s="33">
        <v>10463143</v>
      </c>
      <c r="H10" s="33">
        <v>6444210</v>
      </c>
      <c r="I10" s="42">
        <v>3314746</v>
      </c>
      <c r="J10" s="43">
        <v>15029383</v>
      </c>
      <c r="K10" s="33">
        <v>2679294</v>
      </c>
      <c r="L10" s="33">
        <v>4848750</v>
      </c>
      <c r="M10" s="33">
        <v>1026449</v>
      </c>
      <c r="N10" s="33">
        <v>1678268</v>
      </c>
      <c r="O10" s="33">
        <v>3174621</v>
      </c>
      <c r="P10" s="26">
        <f t="shared" si="0"/>
        <v>91616408</v>
      </c>
      <c r="R10" s="28"/>
      <c r="S10" s="28"/>
      <c r="U10" s="41"/>
    </row>
    <row r="11" spans="1:22" ht="21" customHeight="1" x14ac:dyDescent="0.2">
      <c r="A11" s="29"/>
      <c r="B11" s="30"/>
      <c r="C11" s="31" t="s">
        <v>19</v>
      </c>
      <c r="D11" s="32">
        <v>155607312</v>
      </c>
      <c r="E11" s="32">
        <v>128169314</v>
      </c>
      <c r="F11" s="33">
        <v>156971696</v>
      </c>
      <c r="G11" s="33">
        <v>161495715</v>
      </c>
      <c r="H11" s="33">
        <v>199084602</v>
      </c>
      <c r="I11" s="42">
        <v>213338484</v>
      </c>
      <c r="J11" s="43">
        <v>308871992</v>
      </c>
      <c r="K11" s="33">
        <v>289362104</v>
      </c>
      <c r="L11" s="33">
        <v>276420222</v>
      </c>
      <c r="M11" s="33">
        <v>388647769</v>
      </c>
      <c r="N11" s="33">
        <v>387128046</v>
      </c>
      <c r="O11" s="33">
        <v>341482826</v>
      </c>
      <c r="P11" s="44">
        <f t="shared" si="0"/>
        <v>3006580082</v>
      </c>
      <c r="R11" s="28"/>
      <c r="S11" s="28"/>
      <c r="U11" s="41"/>
    </row>
    <row r="12" spans="1:22" ht="21" customHeight="1" thickBot="1" x14ac:dyDescent="0.25">
      <c r="A12" s="29"/>
      <c r="B12" s="45"/>
      <c r="C12" s="46" t="s">
        <v>20</v>
      </c>
      <c r="D12" s="47">
        <f t="shared" ref="D12:E12" si="3">SUM(D10:D11)</f>
        <v>163298451</v>
      </c>
      <c r="E12" s="47">
        <f t="shared" si="3"/>
        <v>148323930</v>
      </c>
      <c r="F12" s="47">
        <f t="shared" ref="F12:O12" si="4">SUM(F10:F11)</f>
        <v>172083485</v>
      </c>
      <c r="G12" s="47">
        <f t="shared" si="4"/>
        <v>171958858</v>
      </c>
      <c r="H12" s="47">
        <f t="shared" si="4"/>
        <v>205528812</v>
      </c>
      <c r="I12" s="47">
        <f t="shared" si="4"/>
        <v>216653230</v>
      </c>
      <c r="J12" s="47">
        <f t="shared" si="4"/>
        <v>323901375</v>
      </c>
      <c r="K12" s="47">
        <f t="shared" si="4"/>
        <v>292041398</v>
      </c>
      <c r="L12" s="47">
        <f t="shared" si="4"/>
        <v>281268972</v>
      </c>
      <c r="M12" s="47">
        <f t="shared" si="4"/>
        <v>389674218</v>
      </c>
      <c r="N12" s="47">
        <f t="shared" si="4"/>
        <v>388806314</v>
      </c>
      <c r="O12" s="47">
        <f t="shared" si="4"/>
        <v>344657447</v>
      </c>
      <c r="P12" s="37">
        <f>SUM(D12:O12)</f>
        <v>3098196490</v>
      </c>
      <c r="U12" s="48"/>
    </row>
    <row r="13" spans="1:22" ht="19.5" customHeight="1" thickBot="1" x14ac:dyDescent="0.25">
      <c r="A13" s="49"/>
      <c r="B13" s="50" t="s">
        <v>23</v>
      </c>
      <c r="C13" s="51"/>
      <c r="D13" s="52">
        <f t="shared" ref="D13:O13" si="5">D12/D9</f>
        <v>1096.0731013189247</v>
      </c>
      <c r="E13" s="52">
        <f t="shared" si="5"/>
        <v>938.22461888797523</v>
      </c>
      <c r="F13" s="52">
        <f t="shared" si="5"/>
        <v>1071.7572339656956</v>
      </c>
      <c r="G13" s="52">
        <f t="shared" si="5"/>
        <v>1200.6287912640339</v>
      </c>
      <c r="H13" s="52">
        <f t="shared" si="5"/>
        <v>1270.7122533896365</v>
      </c>
      <c r="I13" s="52">
        <f t="shared" si="5"/>
        <v>1301.5958354360416</v>
      </c>
      <c r="J13" s="52">
        <f t="shared" si="5"/>
        <v>1334.8445916151179</v>
      </c>
      <c r="K13" s="52">
        <f>K12/K9</f>
        <v>1418.2067957440402</v>
      </c>
      <c r="L13" s="52">
        <f t="shared" si="5"/>
        <v>1280.7657756932745</v>
      </c>
      <c r="M13" s="52">
        <f t="shared" si="5"/>
        <v>1414.8363154455014</v>
      </c>
      <c r="N13" s="52">
        <f t="shared" si="5"/>
        <v>1492.595930745902</v>
      </c>
      <c r="O13" s="52">
        <f t="shared" si="5"/>
        <v>1494.3977964992</v>
      </c>
      <c r="P13" s="53">
        <f>+P12/P9</f>
        <v>1305.1725831720928</v>
      </c>
      <c r="Q13" s="27"/>
      <c r="R13" s="28"/>
      <c r="S13" s="28"/>
      <c r="T13" s="48"/>
      <c r="U13" s="48"/>
    </row>
    <row r="14" spans="1:22" ht="20.25" customHeight="1" x14ac:dyDescent="0.2">
      <c r="A14" s="54" t="s">
        <v>24</v>
      </c>
      <c r="B14" s="55" t="s">
        <v>17</v>
      </c>
      <c r="C14" s="56" t="s">
        <v>18</v>
      </c>
      <c r="D14" s="23">
        <v>11</v>
      </c>
      <c r="E14" s="57">
        <v>71</v>
      </c>
      <c r="F14" s="25">
        <v>77</v>
      </c>
      <c r="G14" s="25">
        <v>62</v>
      </c>
      <c r="H14" s="25">
        <v>49</v>
      </c>
      <c r="I14" s="25">
        <v>85</v>
      </c>
      <c r="J14" s="25">
        <v>117</v>
      </c>
      <c r="K14" s="25">
        <v>84</v>
      </c>
      <c r="L14" s="25">
        <v>94</v>
      </c>
      <c r="M14" s="25">
        <v>46</v>
      </c>
      <c r="N14" s="25">
        <v>49</v>
      </c>
      <c r="O14" s="25">
        <v>39</v>
      </c>
      <c r="P14" s="26">
        <f t="shared" ref="P14:P22" si="6">SUM(D14:O14)</f>
        <v>784</v>
      </c>
      <c r="Q14" s="27"/>
      <c r="R14" s="28"/>
      <c r="S14" s="28"/>
      <c r="T14" s="48"/>
      <c r="U14" s="48"/>
    </row>
    <row r="15" spans="1:22" ht="20.25" customHeight="1" x14ac:dyDescent="0.2">
      <c r="A15" s="29"/>
      <c r="B15" s="30"/>
      <c r="C15" s="31" t="s">
        <v>19</v>
      </c>
      <c r="D15" s="32">
        <v>2416</v>
      </c>
      <c r="E15" s="32">
        <v>3400</v>
      </c>
      <c r="F15" s="33">
        <v>2953</v>
      </c>
      <c r="G15" s="33">
        <v>2398</v>
      </c>
      <c r="H15" s="33">
        <v>2799</v>
      </c>
      <c r="I15" s="33">
        <v>2639</v>
      </c>
      <c r="J15" s="33">
        <v>3202</v>
      </c>
      <c r="K15" s="33">
        <v>3683</v>
      </c>
      <c r="L15" s="33">
        <v>3142</v>
      </c>
      <c r="M15" s="33">
        <v>2654</v>
      </c>
      <c r="N15" s="33">
        <v>3493</v>
      </c>
      <c r="O15" s="33">
        <v>4230</v>
      </c>
      <c r="P15" s="58">
        <f t="shared" si="6"/>
        <v>37009</v>
      </c>
      <c r="Q15" s="27"/>
      <c r="R15" s="28"/>
      <c r="S15" s="28"/>
    </row>
    <row r="16" spans="1:22" ht="20.25" customHeight="1" x14ac:dyDescent="0.2">
      <c r="A16" s="29"/>
      <c r="B16" s="30"/>
      <c r="C16" s="35" t="s">
        <v>20</v>
      </c>
      <c r="D16" s="59">
        <f t="shared" ref="D16:O16" si="7">SUM(D14:D15)</f>
        <v>2427</v>
      </c>
      <c r="E16" s="59">
        <f t="shared" si="7"/>
        <v>3471</v>
      </c>
      <c r="F16" s="59">
        <f t="shared" si="7"/>
        <v>3030</v>
      </c>
      <c r="G16" s="59">
        <f t="shared" si="7"/>
        <v>2460</v>
      </c>
      <c r="H16" s="59">
        <f t="shared" si="7"/>
        <v>2848</v>
      </c>
      <c r="I16" s="59">
        <f t="shared" si="7"/>
        <v>2724</v>
      </c>
      <c r="J16" s="59">
        <f t="shared" si="7"/>
        <v>3319</v>
      </c>
      <c r="K16" s="59">
        <f t="shared" si="7"/>
        <v>3767</v>
      </c>
      <c r="L16" s="59">
        <f t="shared" si="7"/>
        <v>3236</v>
      </c>
      <c r="M16" s="59">
        <f t="shared" si="7"/>
        <v>2700</v>
      </c>
      <c r="N16" s="59">
        <f t="shared" si="7"/>
        <v>3542</v>
      </c>
      <c r="O16" s="59">
        <f t="shared" si="7"/>
        <v>4269</v>
      </c>
      <c r="P16" s="60">
        <f t="shared" si="6"/>
        <v>37793</v>
      </c>
      <c r="Q16" s="27"/>
      <c r="R16" s="38"/>
      <c r="S16" s="38"/>
      <c r="T16" s="38"/>
      <c r="U16" s="38"/>
      <c r="V16" s="38"/>
    </row>
    <row r="17" spans="1:17" ht="20.25" customHeight="1" x14ac:dyDescent="0.2">
      <c r="A17" s="29"/>
      <c r="B17" s="30" t="s">
        <v>21</v>
      </c>
      <c r="C17" s="31" t="s">
        <v>18</v>
      </c>
      <c r="D17" s="32">
        <v>725</v>
      </c>
      <c r="E17" s="32">
        <v>3586</v>
      </c>
      <c r="F17" s="33">
        <v>3737</v>
      </c>
      <c r="G17" s="33">
        <v>2884</v>
      </c>
      <c r="H17" s="33">
        <v>2675</v>
      </c>
      <c r="I17" s="33">
        <v>4958</v>
      </c>
      <c r="J17" s="33">
        <v>7090</v>
      </c>
      <c r="K17" s="33">
        <v>5032</v>
      </c>
      <c r="L17" s="33">
        <v>4899</v>
      </c>
      <c r="M17" s="33">
        <v>2865</v>
      </c>
      <c r="N17" s="33">
        <v>2540</v>
      </c>
      <c r="O17" s="33">
        <v>1657</v>
      </c>
      <c r="P17" s="58">
        <f t="shared" si="6"/>
        <v>42648</v>
      </c>
      <c r="Q17" s="61"/>
    </row>
    <row r="18" spans="1:17" ht="20.25" customHeight="1" x14ac:dyDescent="0.2">
      <c r="A18" s="29"/>
      <c r="B18" s="30"/>
      <c r="C18" s="31" t="s">
        <v>19</v>
      </c>
      <c r="D18" s="32">
        <v>136211</v>
      </c>
      <c r="E18" s="32">
        <v>200602</v>
      </c>
      <c r="F18" s="33">
        <v>169672</v>
      </c>
      <c r="G18" s="33">
        <v>136830</v>
      </c>
      <c r="H18" s="33">
        <v>162202</v>
      </c>
      <c r="I18" s="33">
        <v>161169</v>
      </c>
      <c r="J18" s="33">
        <v>195192</v>
      </c>
      <c r="K18" s="33">
        <v>212836</v>
      </c>
      <c r="L18" s="33">
        <v>180472</v>
      </c>
      <c r="M18" s="33">
        <v>147397</v>
      </c>
      <c r="N18" s="33">
        <v>199839</v>
      </c>
      <c r="O18" s="33">
        <v>245463</v>
      </c>
      <c r="P18" s="58">
        <f t="shared" si="6"/>
        <v>2147885</v>
      </c>
      <c r="Q18" s="61"/>
    </row>
    <row r="19" spans="1:17" ht="20.25" customHeight="1" x14ac:dyDescent="0.2">
      <c r="A19" s="29"/>
      <c r="B19" s="30"/>
      <c r="C19" s="35" t="s">
        <v>20</v>
      </c>
      <c r="D19" s="59">
        <f t="shared" ref="D19:O19" si="8">SUM(D17:D18)</f>
        <v>136936</v>
      </c>
      <c r="E19" s="59">
        <f t="shared" si="8"/>
        <v>204188</v>
      </c>
      <c r="F19" s="59">
        <f t="shared" si="8"/>
        <v>173409</v>
      </c>
      <c r="G19" s="59">
        <f t="shared" si="8"/>
        <v>139714</v>
      </c>
      <c r="H19" s="59">
        <f t="shared" si="8"/>
        <v>164877</v>
      </c>
      <c r="I19" s="59">
        <f t="shared" si="8"/>
        <v>166127</v>
      </c>
      <c r="J19" s="59">
        <f t="shared" si="8"/>
        <v>202282</v>
      </c>
      <c r="K19" s="59">
        <f t="shared" si="8"/>
        <v>217868</v>
      </c>
      <c r="L19" s="59">
        <f t="shared" si="8"/>
        <v>185371</v>
      </c>
      <c r="M19" s="59">
        <f t="shared" si="8"/>
        <v>150262</v>
      </c>
      <c r="N19" s="59">
        <f t="shared" si="8"/>
        <v>202379</v>
      </c>
      <c r="O19" s="59">
        <f t="shared" si="8"/>
        <v>247120</v>
      </c>
      <c r="P19" s="60">
        <f t="shared" si="6"/>
        <v>2190533</v>
      </c>
      <c r="Q19" s="61"/>
    </row>
    <row r="20" spans="1:17" ht="20.25" customHeight="1" x14ac:dyDescent="0.2">
      <c r="A20" s="29"/>
      <c r="B20" s="30" t="s">
        <v>22</v>
      </c>
      <c r="C20" s="31" t="s">
        <v>18</v>
      </c>
      <c r="D20" s="32">
        <v>114425</v>
      </c>
      <c r="E20" s="32">
        <v>738491</v>
      </c>
      <c r="F20" s="62">
        <v>830546</v>
      </c>
      <c r="G20" s="62">
        <v>691583</v>
      </c>
      <c r="H20" s="62">
        <v>516054</v>
      </c>
      <c r="I20" s="62">
        <v>852237</v>
      </c>
      <c r="J20" s="62">
        <v>1076639</v>
      </c>
      <c r="K20" s="62">
        <v>760466</v>
      </c>
      <c r="L20" s="33">
        <v>920933</v>
      </c>
      <c r="M20" s="62">
        <v>439618</v>
      </c>
      <c r="N20" s="62">
        <v>493888</v>
      </c>
      <c r="O20" s="62">
        <v>427480</v>
      </c>
      <c r="P20" s="58">
        <f t="shared" si="6"/>
        <v>7862360</v>
      </c>
      <c r="Q20" s="61"/>
    </row>
    <row r="21" spans="1:17" ht="20.25" customHeight="1" x14ac:dyDescent="0.2">
      <c r="A21" s="29"/>
      <c r="B21" s="30"/>
      <c r="C21" s="31" t="s">
        <v>19</v>
      </c>
      <c r="D21" s="32">
        <v>46099133</v>
      </c>
      <c r="E21" s="32">
        <v>62204132</v>
      </c>
      <c r="F21" s="33">
        <v>46434851</v>
      </c>
      <c r="G21" s="33">
        <v>39416580</v>
      </c>
      <c r="H21" s="33">
        <v>48189626</v>
      </c>
      <c r="I21" s="33">
        <v>51276548</v>
      </c>
      <c r="J21" s="33">
        <v>56499567</v>
      </c>
      <c r="K21" s="33">
        <v>68232747</v>
      </c>
      <c r="L21" s="33">
        <v>55842489</v>
      </c>
      <c r="M21" s="33">
        <f>38970080+5</f>
        <v>38970085</v>
      </c>
      <c r="N21" s="34">
        <v>51929587</v>
      </c>
      <c r="O21" s="34">
        <f>62841120+4</f>
        <v>62841124</v>
      </c>
      <c r="P21" s="58">
        <f t="shared" si="6"/>
        <v>627936469</v>
      </c>
      <c r="Q21" s="61"/>
    </row>
    <row r="22" spans="1:17" ht="20.25" customHeight="1" thickBot="1" x14ac:dyDescent="0.25">
      <c r="A22" s="29"/>
      <c r="B22" s="45"/>
      <c r="C22" s="46" t="s">
        <v>20</v>
      </c>
      <c r="D22" s="63">
        <f t="shared" ref="D22:E22" si="9">SUM(D20:D21)</f>
        <v>46213558</v>
      </c>
      <c r="E22" s="63">
        <f t="shared" si="9"/>
        <v>62942623</v>
      </c>
      <c r="F22" s="63">
        <f t="shared" ref="F22:I22" si="10">SUM(F20:F21)</f>
        <v>47265397</v>
      </c>
      <c r="G22" s="63">
        <f t="shared" si="10"/>
        <v>40108163</v>
      </c>
      <c r="H22" s="63">
        <f t="shared" si="10"/>
        <v>48705680</v>
      </c>
      <c r="I22" s="63">
        <f t="shared" si="10"/>
        <v>52128785</v>
      </c>
      <c r="J22" s="63">
        <f>SUM(J20:J21)</f>
        <v>57576206</v>
      </c>
      <c r="K22" s="63">
        <f t="shared" ref="K22:O22" si="11">SUM(K20:K21)</f>
        <v>68993213</v>
      </c>
      <c r="L22" s="63">
        <f t="shared" si="11"/>
        <v>56763422</v>
      </c>
      <c r="M22" s="63">
        <f t="shared" si="11"/>
        <v>39409703</v>
      </c>
      <c r="N22" s="63">
        <f t="shared" si="11"/>
        <v>52423475</v>
      </c>
      <c r="O22" s="63">
        <f t="shared" si="11"/>
        <v>63268604</v>
      </c>
      <c r="P22" s="60">
        <f t="shared" si="6"/>
        <v>635798829</v>
      </c>
      <c r="Q22" s="61"/>
    </row>
    <row r="23" spans="1:17" ht="20.25" customHeight="1" thickBot="1" x14ac:dyDescent="0.25">
      <c r="A23" s="49"/>
      <c r="B23" s="50" t="s">
        <v>25</v>
      </c>
      <c r="C23" s="51"/>
      <c r="D23" s="52">
        <f t="shared" ref="D23:O23" si="12">D22/D19</f>
        <v>337.48289711982238</v>
      </c>
      <c r="E23" s="52">
        <f t="shared" si="12"/>
        <v>308.25818853213707</v>
      </c>
      <c r="F23" s="52">
        <f t="shared" si="12"/>
        <v>272.56599715124361</v>
      </c>
      <c r="G23" s="52">
        <f t="shared" si="12"/>
        <v>287.07332837081464</v>
      </c>
      <c r="H23" s="52">
        <f t="shared" si="12"/>
        <v>295.40615125214555</v>
      </c>
      <c r="I23" s="52">
        <f t="shared" si="12"/>
        <v>313.78875799839881</v>
      </c>
      <c r="J23" s="52">
        <f t="shared" si="12"/>
        <v>284.63336332446784</v>
      </c>
      <c r="K23" s="52">
        <f t="shared" si="12"/>
        <v>316.67437622780767</v>
      </c>
      <c r="L23" s="52">
        <f t="shared" si="12"/>
        <v>306.21522244579791</v>
      </c>
      <c r="M23" s="52">
        <f t="shared" si="12"/>
        <v>262.27324939106359</v>
      </c>
      <c r="N23" s="52">
        <f t="shared" si="12"/>
        <v>259.03614011335168</v>
      </c>
      <c r="O23" s="52">
        <f t="shared" si="12"/>
        <v>256.02381029459372</v>
      </c>
      <c r="P23" s="53">
        <f>+P22/P19</f>
        <v>290.24845962147111</v>
      </c>
    </row>
    <row r="24" spans="1:17" ht="21" customHeight="1" x14ac:dyDescent="0.2">
      <c r="A24" s="20" t="s">
        <v>26</v>
      </c>
      <c r="B24" s="21" t="s">
        <v>17</v>
      </c>
      <c r="C24" s="22" t="s">
        <v>18</v>
      </c>
      <c r="D24" s="64">
        <v>12</v>
      </c>
      <c r="E24" s="65">
        <v>1</v>
      </c>
      <c r="F24" s="25">
        <v>0</v>
      </c>
      <c r="G24" s="25">
        <v>0</v>
      </c>
      <c r="H24" s="25">
        <v>0</v>
      </c>
      <c r="I24" s="25">
        <v>0</v>
      </c>
      <c r="J24" s="25">
        <v>1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6">
        <f t="shared" ref="P24:P31" si="13">SUM(D24:O24)</f>
        <v>14</v>
      </c>
    </row>
    <row r="25" spans="1:17" ht="21" customHeight="1" x14ac:dyDescent="0.2">
      <c r="A25" s="29"/>
      <c r="B25" s="30"/>
      <c r="C25" s="31" t="s">
        <v>19</v>
      </c>
      <c r="D25" s="66">
        <v>1074</v>
      </c>
      <c r="E25" s="67">
        <v>792</v>
      </c>
      <c r="F25" s="33">
        <v>1144</v>
      </c>
      <c r="G25" s="33">
        <v>814</v>
      </c>
      <c r="H25" s="33">
        <v>774</v>
      </c>
      <c r="I25" s="33">
        <v>855</v>
      </c>
      <c r="J25" s="33">
        <v>927</v>
      </c>
      <c r="K25" s="33">
        <v>909</v>
      </c>
      <c r="L25" s="33">
        <v>1039</v>
      </c>
      <c r="M25" s="33">
        <v>1055</v>
      </c>
      <c r="N25" s="33">
        <v>958</v>
      </c>
      <c r="O25" s="33">
        <v>711</v>
      </c>
      <c r="P25" s="26">
        <f t="shared" si="13"/>
        <v>11052</v>
      </c>
    </row>
    <row r="26" spans="1:17" ht="21" customHeight="1" x14ac:dyDescent="0.2">
      <c r="A26" s="29"/>
      <c r="B26" s="30"/>
      <c r="C26" s="35" t="s">
        <v>20</v>
      </c>
      <c r="D26" s="59">
        <f t="shared" ref="D26:O26" si="14">SUM(D24:D25)</f>
        <v>1086</v>
      </c>
      <c r="E26" s="59">
        <f t="shared" si="14"/>
        <v>793</v>
      </c>
      <c r="F26" s="59">
        <f t="shared" si="14"/>
        <v>1144</v>
      </c>
      <c r="G26" s="59">
        <f t="shared" si="14"/>
        <v>814</v>
      </c>
      <c r="H26" s="59">
        <f t="shared" si="14"/>
        <v>774</v>
      </c>
      <c r="I26" s="59">
        <f t="shared" si="14"/>
        <v>855</v>
      </c>
      <c r="J26" s="59">
        <f t="shared" si="14"/>
        <v>928</v>
      </c>
      <c r="K26" s="59">
        <f t="shared" si="14"/>
        <v>909</v>
      </c>
      <c r="L26" s="59">
        <f t="shared" si="14"/>
        <v>1039</v>
      </c>
      <c r="M26" s="59">
        <f t="shared" si="14"/>
        <v>1055</v>
      </c>
      <c r="N26" s="59">
        <f t="shared" si="14"/>
        <v>958</v>
      </c>
      <c r="O26" s="59">
        <f t="shared" si="14"/>
        <v>711</v>
      </c>
      <c r="P26" s="37">
        <f>SUM(D26:O26)</f>
        <v>11066</v>
      </c>
    </row>
    <row r="27" spans="1:17" ht="21" customHeight="1" x14ac:dyDescent="0.2">
      <c r="A27" s="29"/>
      <c r="B27" s="30" t="s">
        <v>27</v>
      </c>
      <c r="C27" s="31" t="s">
        <v>18</v>
      </c>
      <c r="D27" s="40">
        <v>503</v>
      </c>
      <c r="E27" s="32">
        <v>61</v>
      </c>
      <c r="F27" s="33">
        <v>0</v>
      </c>
      <c r="G27" s="33">
        <v>0</v>
      </c>
      <c r="H27" s="33">
        <v>0</v>
      </c>
      <c r="I27" s="33">
        <v>0</v>
      </c>
      <c r="J27" s="33">
        <v>65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26">
        <f t="shared" si="13"/>
        <v>629</v>
      </c>
    </row>
    <row r="28" spans="1:17" ht="21" customHeight="1" x14ac:dyDescent="0.2">
      <c r="A28" s="29"/>
      <c r="B28" s="30"/>
      <c r="C28" s="31" t="s">
        <v>19</v>
      </c>
      <c r="D28" s="40">
        <v>61625</v>
      </c>
      <c r="E28" s="32">
        <v>39250</v>
      </c>
      <c r="F28" s="33">
        <v>56702</v>
      </c>
      <c r="G28" s="33">
        <v>38332</v>
      </c>
      <c r="H28" s="33">
        <v>36082</v>
      </c>
      <c r="I28" s="33">
        <v>39647</v>
      </c>
      <c r="J28" s="33">
        <v>45831</v>
      </c>
      <c r="K28" s="33">
        <v>45121</v>
      </c>
      <c r="L28" s="33">
        <v>50755</v>
      </c>
      <c r="M28" s="33">
        <v>50508</v>
      </c>
      <c r="N28" s="33">
        <v>43412</v>
      </c>
      <c r="O28" s="33">
        <v>34101</v>
      </c>
      <c r="P28" s="26">
        <f t="shared" si="13"/>
        <v>541366</v>
      </c>
    </row>
    <row r="29" spans="1:17" ht="21" customHeight="1" x14ac:dyDescent="0.2">
      <c r="A29" s="29"/>
      <c r="B29" s="30"/>
      <c r="C29" s="35" t="s">
        <v>20</v>
      </c>
      <c r="D29" s="59">
        <f t="shared" ref="D29:O29" si="15">SUM(D27:D28)</f>
        <v>62128</v>
      </c>
      <c r="E29" s="59">
        <f t="shared" si="15"/>
        <v>39311</v>
      </c>
      <c r="F29" s="59">
        <f t="shared" si="15"/>
        <v>56702</v>
      </c>
      <c r="G29" s="59">
        <f t="shared" si="15"/>
        <v>38332</v>
      </c>
      <c r="H29" s="59">
        <f t="shared" si="15"/>
        <v>36082</v>
      </c>
      <c r="I29" s="59">
        <f t="shared" si="15"/>
        <v>39647</v>
      </c>
      <c r="J29" s="59">
        <f t="shared" si="15"/>
        <v>45896</v>
      </c>
      <c r="K29" s="59">
        <f t="shared" si="15"/>
        <v>45121</v>
      </c>
      <c r="L29" s="59">
        <f t="shared" si="15"/>
        <v>50755</v>
      </c>
      <c r="M29" s="59">
        <f t="shared" si="15"/>
        <v>50508</v>
      </c>
      <c r="N29" s="59">
        <f t="shared" si="15"/>
        <v>43412</v>
      </c>
      <c r="O29" s="59">
        <f t="shared" si="15"/>
        <v>34101</v>
      </c>
      <c r="P29" s="37">
        <f t="shared" si="13"/>
        <v>541995</v>
      </c>
    </row>
    <row r="30" spans="1:17" ht="21" customHeight="1" x14ac:dyDescent="0.2">
      <c r="A30" s="29"/>
      <c r="B30" s="30" t="s">
        <v>22</v>
      </c>
      <c r="C30" s="31" t="s">
        <v>18</v>
      </c>
      <c r="D30" s="32">
        <v>75450</v>
      </c>
      <c r="E30" s="68">
        <v>9670</v>
      </c>
      <c r="F30" s="34">
        <v>0</v>
      </c>
      <c r="G30" s="33">
        <v>0</v>
      </c>
      <c r="H30" s="33">
        <v>0</v>
      </c>
      <c r="I30" s="33">
        <v>0</v>
      </c>
      <c r="J30" s="33">
        <v>9899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26">
        <f t="shared" si="13"/>
        <v>95019</v>
      </c>
      <c r="Q30" s="69"/>
    </row>
    <row r="31" spans="1:17" ht="21" customHeight="1" x14ac:dyDescent="0.2">
      <c r="A31" s="29"/>
      <c r="B31" s="30"/>
      <c r="C31" s="31" t="s">
        <v>19</v>
      </c>
      <c r="D31" s="32">
        <v>18762440</v>
      </c>
      <c r="E31" s="68">
        <v>12271291</v>
      </c>
      <c r="F31" s="34">
        <v>18410341</v>
      </c>
      <c r="G31" s="33">
        <v>12300281</v>
      </c>
      <c r="H31" s="33">
        <v>11982401</v>
      </c>
      <c r="I31" s="33">
        <v>16308212</v>
      </c>
      <c r="J31" s="33">
        <v>16381325</v>
      </c>
      <c r="K31" s="33">
        <v>16745293</v>
      </c>
      <c r="L31" s="33">
        <v>18177003</v>
      </c>
      <c r="M31" s="33">
        <f>20318346-1</f>
        <v>20318345</v>
      </c>
      <c r="N31" s="33">
        <v>20504862</v>
      </c>
      <c r="O31" s="33">
        <v>11363156</v>
      </c>
      <c r="P31" s="26">
        <f t="shared" si="13"/>
        <v>193524950</v>
      </c>
      <c r="Q31" s="69"/>
    </row>
    <row r="32" spans="1:17" ht="21" customHeight="1" thickBot="1" x14ac:dyDescent="0.25">
      <c r="A32" s="29"/>
      <c r="B32" s="45"/>
      <c r="C32" s="46" t="s">
        <v>20</v>
      </c>
      <c r="D32" s="63">
        <f t="shared" ref="D32:E32" si="16">SUM(D30:D31)</f>
        <v>18837890</v>
      </c>
      <c r="E32" s="63">
        <f t="shared" si="16"/>
        <v>12280961</v>
      </c>
      <c r="F32" s="63">
        <f t="shared" ref="F32:O32" si="17">SUM(F30:F31)</f>
        <v>18410341</v>
      </c>
      <c r="G32" s="63">
        <f t="shared" si="17"/>
        <v>12300281</v>
      </c>
      <c r="H32" s="63">
        <f t="shared" si="17"/>
        <v>11982401</v>
      </c>
      <c r="I32" s="63">
        <f t="shared" si="17"/>
        <v>16308212</v>
      </c>
      <c r="J32" s="63">
        <f t="shared" si="17"/>
        <v>16391224</v>
      </c>
      <c r="K32" s="63">
        <f t="shared" si="17"/>
        <v>16745293</v>
      </c>
      <c r="L32" s="63">
        <f t="shared" si="17"/>
        <v>18177003</v>
      </c>
      <c r="M32" s="63">
        <f t="shared" si="17"/>
        <v>20318345</v>
      </c>
      <c r="N32" s="63">
        <f t="shared" si="17"/>
        <v>20504862</v>
      </c>
      <c r="O32" s="63">
        <f t="shared" si="17"/>
        <v>11363156</v>
      </c>
      <c r="P32" s="37">
        <f>SUM(D32:O32)</f>
        <v>193619969</v>
      </c>
      <c r="Q32" s="69"/>
    </row>
    <row r="33" spans="1:16" ht="21" customHeight="1" thickBot="1" x14ac:dyDescent="0.25">
      <c r="A33" s="49"/>
      <c r="B33" s="50" t="s">
        <v>28</v>
      </c>
      <c r="C33" s="51"/>
      <c r="D33" s="52">
        <f t="shared" ref="D33:M33" si="18">D32/D29</f>
        <v>303.21095158382695</v>
      </c>
      <c r="E33" s="52">
        <f t="shared" si="18"/>
        <v>312.40520465009791</v>
      </c>
      <c r="F33" s="52">
        <f t="shared" si="18"/>
        <v>324.68591936792353</v>
      </c>
      <c r="G33" s="52">
        <f t="shared" si="18"/>
        <v>320.88805697589481</v>
      </c>
      <c r="H33" s="52">
        <f t="shared" si="18"/>
        <v>332.08804944293553</v>
      </c>
      <c r="I33" s="52">
        <f t="shared" si="18"/>
        <v>411.33533432542185</v>
      </c>
      <c r="J33" s="52">
        <f t="shared" si="18"/>
        <v>357.13839986055427</v>
      </c>
      <c r="K33" s="52">
        <f t="shared" si="18"/>
        <v>371.11972252388023</v>
      </c>
      <c r="L33" s="52">
        <f t="shared" si="18"/>
        <v>358.13226283124817</v>
      </c>
      <c r="M33" s="52">
        <f t="shared" si="18"/>
        <v>402.27973786330881</v>
      </c>
      <c r="N33" s="52">
        <f>N32/N29</f>
        <v>472.33165944900026</v>
      </c>
      <c r="O33" s="52">
        <f>O32/O29</f>
        <v>333.22060936629424</v>
      </c>
      <c r="P33" s="70">
        <f>P32/P29</f>
        <v>357.2357106615375</v>
      </c>
    </row>
    <row r="34" spans="1:16" ht="26.25" customHeight="1" x14ac:dyDescent="0.2">
      <c r="A34" s="71" t="s">
        <v>29</v>
      </c>
      <c r="B34" s="71"/>
      <c r="C34" s="71"/>
      <c r="D34" s="71"/>
      <c r="E34" s="71"/>
      <c r="F34" s="71"/>
      <c r="G34" s="71"/>
      <c r="H34" s="71"/>
      <c r="I34" s="72"/>
      <c r="J34" s="72"/>
      <c r="K34" s="72"/>
      <c r="L34" s="72"/>
      <c r="M34" s="72"/>
      <c r="N34" s="72"/>
      <c r="O34" s="72"/>
      <c r="P34" s="72"/>
    </row>
    <row r="35" spans="1:16" x14ac:dyDescent="0.2">
      <c r="A35" s="73"/>
      <c r="B35" s="74"/>
      <c r="C35" s="74"/>
      <c r="F35" s="75"/>
      <c r="I35" s="75"/>
    </row>
    <row r="36" spans="1:16" x14ac:dyDescent="0.2">
      <c r="A36" s="73"/>
      <c r="B36" s="76"/>
      <c r="C36" s="74"/>
    </row>
    <row r="37" spans="1:16" x14ac:dyDescent="0.2">
      <c r="A37" s="73"/>
      <c r="B37" s="76"/>
      <c r="C37" s="74"/>
    </row>
    <row r="38" spans="1:16" x14ac:dyDescent="0.2">
      <c r="A38" s="73"/>
      <c r="B38" s="76"/>
      <c r="C38" s="74"/>
    </row>
    <row r="39" spans="1:16" x14ac:dyDescent="0.2">
      <c r="A39" s="73"/>
      <c r="B39" s="76"/>
      <c r="C39" s="74"/>
    </row>
    <row r="40" spans="1:16" x14ac:dyDescent="0.2">
      <c r="A40" s="73"/>
      <c r="B40" s="76"/>
      <c r="C40" s="74"/>
    </row>
    <row r="41" spans="1:16" x14ac:dyDescent="0.2">
      <c r="A41" s="73"/>
      <c r="B41" s="76"/>
      <c r="C41" s="74"/>
    </row>
    <row r="42" spans="1:16" x14ac:dyDescent="0.2">
      <c r="A42" s="73"/>
      <c r="B42" s="76"/>
      <c r="C42" s="77"/>
      <c r="D42" s="74"/>
      <c r="E42" s="74"/>
      <c r="F42" s="74"/>
      <c r="G42" s="74"/>
    </row>
    <row r="43" spans="1:16" x14ac:dyDescent="0.2">
      <c r="A43" s="73"/>
      <c r="B43" s="76"/>
      <c r="C43" s="74"/>
    </row>
    <row r="44" spans="1:16" x14ac:dyDescent="0.2">
      <c r="A44" s="73"/>
      <c r="B44" s="76"/>
      <c r="C44" s="74"/>
    </row>
    <row r="45" spans="1:16" x14ac:dyDescent="0.2">
      <c r="A45" s="73"/>
      <c r="B45" s="76"/>
      <c r="C45" s="74"/>
    </row>
    <row r="46" spans="1:16" x14ac:dyDescent="0.2">
      <c r="A46" s="73"/>
      <c r="B46" s="76"/>
      <c r="C46" s="74"/>
    </row>
    <row r="47" spans="1:16" x14ac:dyDescent="0.2">
      <c r="A47" s="73"/>
      <c r="B47" s="76"/>
      <c r="C47" s="74"/>
    </row>
    <row r="48" spans="1:16" x14ac:dyDescent="0.2">
      <c r="A48" s="73"/>
      <c r="B48" s="76"/>
      <c r="C48" s="74"/>
    </row>
    <row r="49" spans="1:8" x14ac:dyDescent="0.2">
      <c r="A49" s="73"/>
      <c r="B49" s="76"/>
      <c r="C49" s="74"/>
    </row>
    <row r="50" spans="1:8" x14ac:dyDescent="0.2">
      <c r="A50" s="73"/>
      <c r="B50" s="76"/>
      <c r="C50" s="74"/>
    </row>
    <row r="51" spans="1:8" x14ac:dyDescent="0.2">
      <c r="A51" s="73"/>
      <c r="B51" s="76"/>
      <c r="C51" s="74"/>
    </row>
    <row r="52" spans="1:8" x14ac:dyDescent="0.2">
      <c r="A52" s="73"/>
      <c r="B52" s="76"/>
      <c r="C52" s="77"/>
      <c r="D52" s="74"/>
      <c r="E52" s="74"/>
      <c r="F52" s="74"/>
      <c r="G52" s="74"/>
    </row>
    <row r="53" spans="1:8" x14ac:dyDescent="0.2">
      <c r="A53" s="73"/>
      <c r="B53" s="76"/>
      <c r="C53" s="74"/>
    </row>
    <row r="54" spans="1:8" x14ac:dyDescent="0.2">
      <c r="A54" s="73"/>
      <c r="B54" s="76"/>
      <c r="C54" s="74"/>
    </row>
    <row r="55" spans="1:8" x14ac:dyDescent="0.2">
      <c r="A55" s="73"/>
      <c r="B55" s="76"/>
      <c r="C55" s="74"/>
    </row>
    <row r="56" spans="1:8" x14ac:dyDescent="0.2">
      <c r="A56" s="73"/>
      <c r="B56" s="76"/>
      <c r="C56" s="74"/>
    </row>
    <row r="57" spans="1:8" x14ac:dyDescent="0.2">
      <c r="A57" s="73"/>
      <c r="B57" s="76"/>
      <c r="C57" s="74"/>
    </row>
    <row r="58" spans="1:8" x14ac:dyDescent="0.2">
      <c r="A58" s="73"/>
      <c r="B58" s="76"/>
      <c r="C58" s="74"/>
    </row>
    <row r="59" spans="1:8" x14ac:dyDescent="0.2">
      <c r="A59" s="73"/>
      <c r="B59" s="76"/>
      <c r="C59" s="74"/>
    </row>
    <row r="60" spans="1:8" x14ac:dyDescent="0.2">
      <c r="A60" s="73"/>
      <c r="B60" s="76"/>
      <c r="C60" s="74"/>
    </row>
    <row r="61" spans="1:8" x14ac:dyDescent="0.2">
      <c r="A61" s="73"/>
      <c r="B61" s="76"/>
      <c r="C61" s="74"/>
    </row>
    <row r="62" spans="1:8" x14ac:dyDescent="0.2">
      <c r="A62" s="73"/>
      <c r="B62" s="76"/>
      <c r="C62" s="77"/>
      <c r="D62" s="74"/>
      <c r="E62" s="74"/>
      <c r="F62" s="74"/>
      <c r="G62" s="74"/>
    </row>
    <row r="63" spans="1:8" x14ac:dyDescent="0.2">
      <c r="A63" s="78"/>
      <c r="B63" s="78"/>
      <c r="C63" s="78"/>
      <c r="D63" s="78"/>
      <c r="E63" s="78"/>
      <c r="F63" s="78"/>
      <c r="G63" s="78"/>
      <c r="H63" s="78"/>
    </row>
  </sheetData>
  <mergeCells count="34">
    <mergeCell ref="A53:A62"/>
    <mergeCell ref="B53:B55"/>
    <mergeCell ref="B56:B58"/>
    <mergeCell ref="B59:B61"/>
    <mergeCell ref="B62:C62"/>
    <mergeCell ref="A34:H34"/>
    <mergeCell ref="A35:A42"/>
    <mergeCell ref="B36:B38"/>
    <mergeCell ref="B39:B41"/>
    <mergeCell ref="B42:C42"/>
    <mergeCell ref="A43:A52"/>
    <mergeCell ref="B43:B45"/>
    <mergeCell ref="B46:B48"/>
    <mergeCell ref="B49:B51"/>
    <mergeCell ref="B52:C52"/>
    <mergeCell ref="A14:A23"/>
    <mergeCell ref="B14:B16"/>
    <mergeCell ref="B17:B19"/>
    <mergeCell ref="B20:B22"/>
    <mergeCell ref="B23:C23"/>
    <mergeCell ref="A24:A33"/>
    <mergeCell ref="B24:B26"/>
    <mergeCell ref="B27:B29"/>
    <mergeCell ref="B30:B32"/>
    <mergeCell ref="B33:C33"/>
    <mergeCell ref="A1:P1"/>
    <mergeCell ref="A2:C3"/>
    <mergeCell ref="D2:O2"/>
    <mergeCell ref="P2:P3"/>
    <mergeCell ref="A4:A13"/>
    <mergeCell ref="B4:B6"/>
    <mergeCell ref="B7:B9"/>
    <mergeCell ref="B10:B12"/>
    <mergeCell ref="B13:C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headerFooter>
    <oddHeader>&amp;R&amp;"B Jalal,Regular"&amp;18ماهنامه آماری 7 ماهه 1402 راه آهن جمهوري اسلامي ايران</oddHeader>
    <oddFooter>&amp;L&amp;"B Jalal,Regular"&amp;16 12&amp;R&amp;"B Jalal,Regular"&amp;16گروه آمار و اطلاعات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392D8-4263-42B9-9633-32F61BE6F0EA}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ترانزیت نفتی و غیر نفتی</vt:lpstr>
      <vt:lpstr>Sheet1</vt:lpstr>
      <vt:lpstr>'ترانزیت نفتی و غیر نفتی'!Print_Area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roghani</dc:creator>
  <cp:lastModifiedBy>roghani_r</cp:lastModifiedBy>
  <dcterms:created xsi:type="dcterms:W3CDTF">2015-06-05T18:17:20Z</dcterms:created>
  <dcterms:modified xsi:type="dcterms:W3CDTF">2025-07-15T05:56:15Z</dcterms:modified>
</cp:coreProperties>
</file>